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dinabima-my.sharepoint.com/personal/augusto_feliz_inabima_gob_do/Documents/Escritorio/RELACION/"/>
    </mc:Choice>
  </mc:AlternateContent>
  <xr:revisionPtr revIDLastSave="0" documentId="8_{1CE20CE1-5EB9-49AF-8C19-148246B5D7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muebles DIGECOG" sheetId="2" r:id="rId1"/>
  </sheets>
  <definedNames>
    <definedName name="_xlnm.Print_Area" localSheetId="0">'Inmuebles DIGECOG'!$B$1:$K$28</definedName>
    <definedName name="TítuloDeColumna1" localSheetId="0">ListaDeInventario3[[#Headers],[Artículos marcados que van a volver a pedirse]]</definedName>
    <definedName name="TítuloDeColumna1">#REF!</definedName>
    <definedName name="_xlnm.Print_Titles" localSheetId="0">'Inmuebles DIGECOG'!$4:$7</definedName>
    <definedName name="valResaltado" localSheetId="0">IFERROR(IF('Inmuebles DIGECOG'!#REF!="sí", TRUE, FALSE),FALSE)</definedName>
    <definedName name="valResaltado">IFERROR(IF(#REF!="sí", TRUE, FALSE),FALSE)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2" l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K14" i="2"/>
  <c r="K15" i="2"/>
  <c r="K16" i="2"/>
  <c r="K25" i="2"/>
  <c r="K24" i="2"/>
  <c r="K23" i="2"/>
  <c r="K22" i="2"/>
  <c r="K21" i="2"/>
  <c r="K20" i="2"/>
  <c r="K19" i="2"/>
  <c r="K13" i="2"/>
  <c r="K12" i="2"/>
  <c r="K11" i="2"/>
  <c r="K10" i="2"/>
</calcChain>
</file>

<file path=xl/sharedStrings.xml><?xml version="1.0" encoding="utf-8"?>
<sst xmlns="http://schemas.openxmlformats.org/spreadsheetml/2006/main" count="131" uniqueCount="80">
  <si>
    <t>Artículos marcados que van a volver a pedirse</t>
  </si>
  <si>
    <t>Fecha de inscripción</t>
  </si>
  <si>
    <t>Matricula</t>
  </si>
  <si>
    <t>Oficina</t>
  </si>
  <si>
    <t>Designación Catastral</t>
  </si>
  <si>
    <t>Municipio</t>
  </si>
  <si>
    <t>Distrito Nacional</t>
  </si>
  <si>
    <t>400432564384: 210</t>
  </si>
  <si>
    <t>400432564384: 212</t>
  </si>
  <si>
    <t>400432564384: 211</t>
  </si>
  <si>
    <t>400432564384 :213</t>
  </si>
  <si>
    <t>400432564384 :214</t>
  </si>
  <si>
    <t>400432564384 :215</t>
  </si>
  <si>
    <t>400432564384 :216</t>
  </si>
  <si>
    <t>400432564384 :301</t>
  </si>
  <si>
    <t>Registro de Títulos de San Cristóbal</t>
  </si>
  <si>
    <t>San Cristóbal</t>
  </si>
  <si>
    <t>DC:01,SOLAR:5,MANZ:32</t>
  </si>
  <si>
    <t>383.39 m²</t>
  </si>
  <si>
    <t>0100099034</t>
  </si>
  <si>
    <t>Registro de Títulos del Distrito Nacional</t>
  </si>
  <si>
    <t>Solar 2-REF, MANZ 514, DC 01</t>
  </si>
  <si>
    <t>1,425.16 m²</t>
  </si>
  <si>
    <t>0100269995</t>
  </si>
  <si>
    <t>400432564384: 201</t>
  </si>
  <si>
    <t>22.04 m²</t>
  </si>
  <si>
    <t>0100269996</t>
  </si>
  <si>
    <t>400432564384: 202</t>
  </si>
  <si>
    <t>15.24 m²</t>
  </si>
  <si>
    <t>0100269997</t>
  </si>
  <si>
    <t>400432564384: 203</t>
  </si>
  <si>
    <t>17.56 m²</t>
  </si>
  <si>
    <t>0100269998</t>
  </si>
  <si>
    <t>400432564384: 204</t>
  </si>
  <si>
    <t>20.97 m²</t>
  </si>
  <si>
    <t>0100269999</t>
  </si>
  <si>
    <t>400432564384: 205</t>
  </si>
  <si>
    <t>29.98 m²</t>
  </si>
  <si>
    <t>0100270000</t>
  </si>
  <si>
    <t>400432564384: 206</t>
  </si>
  <si>
    <t>35.63 m²</t>
  </si>
  <si>
    <t>0100270001</t>
  </si>
  <si>
    <t>400432564384: 207</t>
  </si>
  <si>
    <t>24.65 m²</t>
  </si>
  <si>
    <t>0100270002</t>
  </si>
  <si>
    <t>400432564384: 208</t>
  </si>
  <si>
    <t>25.11 m²</t>
  </si>
  <si>
    <t>0100270004</t>
  </si>
  <si>
    <t>0100270005</t>
  </si>
  <si>
    <t>0100270006</t>
  </si>
  <si>
    <t>0100270007</t>
  </si>
  <si>
    <t>0100270008</t>
  </si>
  <si>
    <t>0100270009</t>
  </si>
  <si>
    <t>0100270010</t>
  </si>
  <si>
    <t>0100270011</t>
  </si>
  <si>
    <t>15.95 m²</t>
  </si>
  <si>
    <t>78.66 m²</t>
  </si>
  <si>
    <t>21.05 m²</t>
  </si>
  <si>
    <t>21.01 m²</t>
  </si>
  <si>
    <t>17.99 m²</t>
  </si>
  <si>
    <t>25.84 m²</t>
  </si>
  <si>
    <t>543.25 m²</t>
  </si>
  <si>
    <t>Folio</t>
  </si>
  <si>
    <t>Libro</t>
  </si>
  <si>
    <t>054</t>
  </si>
  <si>
    <t>0181</t>
  </si>
  <si>
    <t>0180</t>
  </si>
  <si>
    <t>Superficie M2</t>
  </si>
  <si>
    <t>Referencia de ubicación</t>
  </si>
  <si>
    <t>Zona Universitaria</t>
  </si>
  <si>
    <t>Plaza Aurora, Ensanche Esperilla</t>
  </si>
  <si>
    <t>Costo de adquisición 
RD$</t>
  </si>
  <si>
    <t>Registro de títulos del Distrito Nacional</t>
  </si>
  <si>
    <t>No  determinado</t>
  </si>
  <si>
    <t>400432564384: 209</t>
  </si>
  <si>
    <t>105.72 m²</t>
  </si>
  <si>
    <t>21.60 m²</t>
  </si>
  <si>
    <t>Augusto Feliz</t>
  </si>
  <si>
    <t>Elaborado por:</t>
  </si>
  <si>
    <t xml:space="preserve"> RELACION DE LOCALES Y TERRENOS SEGUNDO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</si>
</sst>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&quot;$&quot;#,##0.00_);\(&quot;$&quot;#,##0.00\)"/>
    <numFmt numFmtId="165" formatCode="&quot;Reorder&quot;;&quot;&quot;;&quot;&quot;"/>
    <numFmt numFmtId="166" formatCode="&quot;Nuevo Pedido&quot;;&quot;&quot;;&quot;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orbel"/>
      <family val="2"/>
      <scheme val="major"/>
    </font>
    <font>
      <b/>
      <sz val="34"/>
      <color theme="6" tint="-0.24994659260841701"/>
      <name val="Corbel"/>
      <family val="2"/>
      <scheme val="major"/>
    </font>
    <font>
      <b/>
      <sz val="48"/>
      <color theme="1" tint="4.9989318521683403E-2"/>
      <name val="Corbel"/>
      <family val="2"/>
      <scheme val="major"/>
    </font>
    <font>
      <sz val="10"/>
      <color theme="1" tint="4.9989318521683403E-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0"/>
        <bgColor theme="6" tint="0.79961546678060247"/>
      </patternFill>
    </fill>
    <fill>
      <patternFill patternType="solid">
        <fgColor theme="4" tint="0.89999084444715716"/>
        <bgColor theme="6" tint="0.79961546678060247"/>
      </patternFill>
    </fill>
    <fill>
      <patternFill patternType="solid">
        <fgColor theme="4" tint="0.89999084444715716"/>
        <bgColor rgb="FFDEECED"/>
      </patternFill>
    </fill>
    <fill>
      <patternFill patternType="solid">
        <fgColor theme="4" tint="0.89999084444715716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rgb="FFDEECED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0" fontId="3" fillId="3" borderId="0" applyNumberFormat="0" applyProtection="0">
      <alignment horizontal="left" vertical="center" indent="1"/>
    </xf>
    <xf numFmtId="0" fontId="2" fillId="4" borderId="0" applyProtection="0">
      <alignment horizontal="left" vertical="center" wrapText="1" indent="1"/>
    </xf>
    <xf numFmtId="0" fontId="6" fillId="3" borderId="0" applyNumberFormat="0" applyProtection="0">
      <alignment horizontal="right" vertical="center"/>
    </xf>
    <xf numFmtId="164" fontId="7" fillId="0" borderId="0" applyProtection="0">
      <alignment horizontal="right" vertical="center" indent="1"/>
    </xf>
    <xf numFmtId="0" fontId="7" fillId="0" borderId="0" applyProtection="0">
      <alignment horizontal="right" vertical="center" indent="1"/>
    </xf>
    <xf numFmtId="0" fontId="1" fillId="0" borderId="0" applyProtection="0">
      <alignment horizontal="center" vertical="center"/>
    </xf>
    <xf numFmtId="0" fontId="1" fillId="0" borderId="0" applyProtection="0">
      <alignment horizontal="left" vertical="center" wrapText="1" indent="1"/>
    </xf>
    <xf numFmtId="165" fontId="1" fillId="2" borderId="0">
      <alignment horizontal="left" vertical="center" indent="1"/>
    </xf>
    <xf numFmtId="0" fontId="6" fillId="3" borderId="0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0" fontId="10" fillId="9" borderId="2" applyNumberFormat="0" applyAlignment="0" applyProtection="0"/>
  </cellStyleXfs>
  <cellXfs count="42">
    <xf numFmtId="0" fontId="0" fillId="0" borderId="0" xfId="0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>
      <alignment vertical="center"/>
    </xf>
    <xf numFmtId="166" fontId="1" fillId="2" borderId="0" xfId="8" applyNumberFormat="1">
      <alignment horizontal="left" vertical="center" indent="1"/>
    </xf>
    <xf numFmtId="0" fontId="0" fillId="0" borderId="0" xfId="0" applyAlignment="1">
      <alignment horizontal="center" vertical="center"/>
    </xf>
    <xf numFmtId="49" fontId="11" fillId="2" borderId="1" xfId="7" applyNumberFormat="1" applyFont="1" applyFill="1" applyBorder="1" applyAlignment="1">
      <alignment horizontal="center" vertical="center" wrapText="1"/>
    </xf>
    <xf numFmtId="14" fontId="11" fillId="2" borderId="1" xfId="7" applyNumberFormat="1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>
      <alignment horizontal="left" vertical="center" wrapText="1" indent="1"/>
    </xf>
    <xf numFmtId="0" fontId="11" fillId="5" borderId="1" xfId="5" applyFont="1" applyFill="1" applyBorder="1" applyAlignment="1">
      <alignment horizontal="center" vertical="center"/>
    </xf>
    <xf numFmtId="0" fontId="11" fillId="6" borderId="1" xfId="5" applyFont="1" applyFill="1" applyBorder="1" applyAlignment="1">
      <alignment horizontal="center" vertical="center" wrapText="1"/>
    </xf>
    <xf numFmtId="0" fontId="11" fillId="2" borderId="1" xfId="5" applyFont="1" applyFill="1" applyBorder="1" applyAlignment="1">
      <alignment horizontal="center" vertical="center"/>
    </xf>
    <xf numFmtId="0" fontId="11" fillId="8" borderId="1" xfId="5" applyFont="1" applyFill="1" applyBorder="1" applyAlignment="1">
      <alignment horizontal="center" vertical="center" wrapText="1"/>
    </xf>
    <xf numFmtId="166" fontId="8" fillId="2" borderId="0" xfId="8" applyNumberFormat="1" applyFont="1">
      <alignment horizontal="left" vertical="center" indent="1"/>
    </xf>
    <xf numFmtId="0" fontId="10" fillId="9" borderId="3" xfId="11" applyBorder="1" applyAlignment="1">
      <alignment horizontal="center" vertical="center" wrapText="1"/>
    </xf>
    <xf numFmtId="0" fontId="10" fillId="9" borderId="4" xfId="11" applyBorder="1" applyAlignment="1">
      <alignment horizontal="center" vertical="center" wrapText="1"/>
    </xf>
    <xf numFmtId="0" fontId="10" fillId="9" borderId="5" xfId="11" applyBorder="1" applyAlignment="1">
      <alignment horizontal="center" vertical="center" wrapText="1"/>
    </xf>
    <xf numFmtId="49" fontId="11" fillId="2" borderId="6" xfId="7" applyNumberFormat="1" applyFont="1" applyFill="1" applyBorder="1" applyAlignment="1">
      <alignment horizontal="center" vertical="center" wrapText="1"/>
    </xf>
    <xf numFmtId="0" fontId="12" fillId="7" borderId="7" xfId="5" applyFont="1" applyFill="1" applyBorder="1">
      <alignment horizontal="right" vertical="center" indent="1"/>
    </xf>
    <xf numFmtId="4" fontId="12" fillId="7" borderId="7" xfId="5" applyNumberFormat="1" applyFont="1" applyFill="1" applyBorder="1">
      <alignment horizontal="right" vertical="center" indent="1"/>
    </xf>
    <xf numFmtId="43" fontId="12" fillId="7" borderId="7" xfId="10" applyFont="1" applyFill="1" applyBorder="1" applyAlignment="1">
      <alignment horizontal="right" vertical="center" indent="1"/>
    </xf>
    <xf numFmtId="0" fontId="11" fillId="2" borderId="6" xfId="7" applyFont="1" applyFill="1" applyBorder="1" applyAlignment="1">
      <alignment horizontal="center" vertical="center" wrapText="1"/>
    </xf>
    <xf numFmtId="0" fontId="11" fillId="5" borderId="9" xfId="5" applyFont="1" applyFill="1" applyBorder="1" applyAlignment="1">
      <alignment horizontal="center" vertical="center"/>
    </xf>
    <xf numFmtId="0" fontId="11" fillId="6" borderId="9" xfId="5" applyFont="1" applyFill="1" applyBorder="1" applyAlignment="1">
      <alignment horizontal="center" vertical="center" wrapText="1"/>
    </xf>
    <xf numFmtId="166" fontId="0" fillId="2" borderId="0" xfId="8" applyNumberFormat="1" applyFont="1">
      <alignment horizontal="left" vertical="center" indent="1"/>
    </xf>
    <xf numFmtId="0" fontId="11" fillId="5" borderId="0" xfId="5" applyFont="1" applyFill="1" applyAlignment="1">
      <alignment horizontal="center" vertical="center"/>
    </xf>
    <xf numFmtId="14" fontId="11" fillId="2" borderId="9" xfId="7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1" fillId="2" borderId="8" xfId="7" applyNumberFormat="1" applyFont="1" applyFill="1" applyBorder="1" applyAlignment="1">
      <alignment horizontal="center" vertical="center" wrapText="1"/>
    </xf>
    <xf numFmtId="0" fontId="11" fillId="2" borderId="9" xfId="7" applyFont="1" applyFill="1" applyBorder="1" applyAlignment="1">
      <alignment horizontal="center" vertical="center" wrapText="1"/>
    </xf>
    <xf numFmtId="0" fontId="11" fillId="2" borderId="9" xfId="7" applyFont="1" applyFill="1" applyBorder="1">
      <alignment horizontal="left" vertical="center" wrapText="1" indent="1"/>
    </xf>
    <xf numFmtId="4" fontId="12" fillId="7" borderId="10" xfId="5" applyNumberFormat="1" applyFont="1" applyFill="1" applyBorder="1">
      <alignment horizontal="right" vertical="center" indent="1"/>
    </xf>
    <xf numFmtId="0" fontId="14" fillId="2" borderId="0" xfId="7" applyFont="1" applyFill="1" applyAlignment="1">
      <alignment horizontal="center" vertical="center" wrapText="1"/>
    </xf>
    <xf numFmtId="14" fontId="11" fillId="2" borderId="0" xfId="7" applyNumberFormat="1" applyFont="1" applyFill="1" applyAlignment="1">
      <alignment horizontal="center" vertical="center" wrapText="1"/>
    </xf>
    <xf numFmtId="0" fontId="11" fillId="2" borderId="0" xfId="7" applyFont="1" applyFill="1" applyAlignment="1">
      <alignment horizontal="center" vertical="center" wrapText="1"/>
    </xf>
    <xf numFmtId="0" fontId="11" fillId="2" borderId="0" xfId="7" applyFont="1" applyFill="1">
      <alignment horizontal="left" vertical="center" wrapText="1" indent="1"/>
    </xf>
    <xf numFmtId="0" fontId="11" fillId="5" borderId="0" xfId="5" applyFont="1" applyFill="1" applyAlignment="1">
      <alignment horizontal="center" vertical="center" wrapText="1"/>
    </xf>
    <xf numFmtId="0" fontId="12" fillId="10" borderId="0" xfId="5" applyFont="1" applyFill="1">
      <alignment horizontal="right" vertical="center" indent="1"/>
    </xf>
    <xf numFmtId="0" fontId="1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</cellXfs>
  <cellStyles count="12">
    <cellStyle name="Columna de marcas" xfId="8" xr:uid="{00000000-0005-0000-0000-000000000000}"/>
    <cellStyle name="Detalles de la tabla a la derecha" xfId="5" xr:uid="{00000000-0005-0000-0000-000001000000}"/>
    <cellStyle name="Detalles de la tabla a la izquierda" xfId="7" xr:uid="{00000000-0005-0000-0000-000002000000}"/>
    <cellStyle name="Encabezado 1" xfId="2" builtinId="16" customBuiltin="1"/>
    <cellStyle name="Millares" xfId="10" builtinId="3"/>
    <cellStyle name="Moneda de la tabla" xfId="4" xr:uid="{00000000-0005-0000-0000-000006000000}"/>
    <cellStyle name="Normal" xfId="0" builtinId="0" customBuiltin="1"/>
    <cellStyle name="Salida" xfId="11" builtinId="21"/>
    <cellStyle name="Suspendido" xfId="6" xr:uid="{00000000-0005-0000-0000-000008000000}"/>
    <cellStyle name="Título" xfId="1" builtinId="15" customBuiltin="1"/>
    <cellStyle name="Título 2" xfId="3" builtinId="17" customBuiltin="1"/>
    <cellStyle name="Título 3" xfId="9" builtinId="18" customBuiltin="1"/>
  </cellStyles>
  <dxfs count="21"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6" tint="0.79961546678060247"/>
          <bgColor theme="4" tint="0.8999908444471571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6" tint="0.79961546678060247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6" tint="0.79961546678060247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theme="6" tint="0.79961546678060247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auto="1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d/mm/yyyy"/>
      <fill>
        <patternFill patternType="none">
          <fgColor auto="1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auto="1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&quot;Nuevo Pedido&quot;;&quot;&quot;;&quot;&quot;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DEECED"/>
          <bgColor rgb="FFE6E8EA"/>
        </patternFill>
      </fill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orbel"/>
        <scheme val="major"/>
      </font>
      <numFmt numFmtId="0" formatCode="General"/>
      <fill>
        <patternFill patternType="solid">
          <fgColor indexed="64"/>
          <bgColor theme="6" tint="-0.24994659260841701"/>
        </patternFill>
      </fill>
      <alignment horizontal="left" vertical="center" textRotation="0" wrapText="1" indent="1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color theme="0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/>
        </bottom>
        <vertical style="thin">
          <color theme="0"/>
        </vertical>
        <horizontal/>
      </border>
    </dxf>
    <dxf>
      <font>
        <b/>
        <i val="0"/>
        <color theme="0"/>
      </font>
      <fill>
        <patternFill>
          <bgColor theme="6" tint="-0.24994659260841701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1546678060247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TableStyleMedium2" defaultPivotStyle="PivotStyleLight16">
    <tableStyle name="Lista de inventario" pivot="0" count="3" xr9:uid="{00000000-0011-0000-FFFF-FFFF00000000}">
      <tableStyleElement type="wholeTable" dxfId="20"/>
      <tableStyleElement type="headerRow" dxfId="19"/>
      <tableStyleElement type="firstColumn" dxfId="18"/>
    </tableStyle>
  </tableStyles>
  <colors>
    <mruColors>
      <color rgb="FF000066"/>
      <color rgb="FF0066CC"/>
      <color rgb="FF3366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323850</xdr:rowOff>
    </xdr:from>
    <xdr:to>
      <xdr:col>7</xdr:col>
      <xdr:colOff>657225</xdr:colOff>
      <xdr:row>4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323850"/>
          <a:ext cx="4695825" cy="12287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AE8E8C-567F-4A00-89BF-5B1928A545AA}" name="ListaDeInventario3" displayName="ListaDeInventario3" ref="A7:J28" totalsRowShown="0" headerRowDxfId="17" dataDxfId="16" dataCellStyle="Detalles de la tabla a la derecha">
  <autoFilter ref="A7:J28" xr:uid="{00000000-0009-0000-0100-000001000000}"/>
  <tableColumns count="10">
    <tableColumn id="1" xr3:uid="{9380AD32-FE99-4F53-A6BD-98EDB10D5F04}" name="Artículos marcados que van a volver a pedirse" dataDxfId="15" dataCellStyle="Columna de marcas">
      <calculatedColumnFormula>IFERROR((#REF!&lt;=#REF!)*(#REF!="")*valResaltado,0)</calculatedColumnFormula>
    </tableColumn>
    <tableColumn id="2" xr3:uid="{57087440-4DCA-448C-9AED-DB503CC41A19}" name="Matricula" dataDxfId="14" dataCellStyle="Detalles de la tabla a la izquierda"/>
    <tableColumn id="3" xr3:uid="{460574DA-3CB3-4311-A8C8-AE6A226FE90C}" name="Fecha de inscripción" dataDxfId="13" dataCellStyle="Detalles de la tabla a la izquierda"/>
    <tableColumn id="4" xr3:uid="{0F825FEB-877C-4D90-8752-C5F5D4007094}" name="Oficina" dataDxfId="12" dataCellStyle="Detalles de la tabla a la izquierda"/>
    <tableColumn id="7" xr3:uid="{27F6293F-32D8-495B-A9E0-A054BFB1A201}" name="Municipio" dataDxfId="11" dataCellStyle="Detalles de la tabla a la izquierda"/>
    <tableColumn id="6" xr3:uid="{1686E1D8-8F1F-48FA-9493-6BF6446AEF6A}" name="Designación Catastral" dataDxfId="10" dataCellStyle="Detalles de la tabla a la izquierda"/>
    <tableColumn id="5" xr3:uid="{7D365224-99FC-4E51-8FDA-44E69309B10E}" name="Superficie M2" dataDxfId="9" dataCellStyle="Detalles de la tabla a la derecha"/>
    <tableColumn id="9" xr3:uid="{043BE9FB-80AA-4128-BC57-E9562048658A}" name="Libro" dataDxfId="8" dataCellStyle="Detalles de la tabla a la derecha"/>
    <tableColumn id="10" xr3:uid="{F4AFFE77-2A00-4CD0-937F-06E06F5B2156}" name="Folio" dataDxfId="7" dataCellStyle="Detalles de la tabla a la derecha"/>
    <tableColumn id="8" xr3:uid="{D2DA52E3-D9EA-41F8-BD31-CA86EC8A043D}" name="Referencia de ubicación" dataDxfId="6" dataCellStyle="Detalles de la tabla a la derecha"/>
  </tableColumns>
  <tableStyleInfo name="Lista de inventario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nventory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5B9EA4"/>
      </a:folHlink>
    </a:clrScheme>
    <a:fontScheme name="44 Inventory Lis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3CFDC-D117-4A52-9837-5308ABAAA802}">
  <sheetPr>
    <tabColor theme="5" tint="0.59999389629810485"/>
    <pageSetUpPr fitToPage="1"/>
  </sheetPr>
  <dimension ref="A1:K31"/>
  <sheetViews>
    <sheetView showGridLines="0" tabSelected="1" view="pageBreakPreview" topLeftCell="A4" zoomScaleNormal="100" zoomScaleSheetLayoutView="100" zoomScalePageLayoutView="85" workbookViewId="0">
      <selection activeCell="I14" sqref="I14"/>
    </sheetView>
  </sheetViews>
  <sheetFormatPr baseColWidth="10" defaultColWidth="9.140625" defaultRowHeight="30" customHeight="1" x14ac:dyDescent="0.25"/>
  <cols>
    <col min="1" max="1" width="1.42578125" style="4" customWidth="1"/>
    <col min="2" max="2" width="16.28515625" style="6" customWidth="1"/>
    <col min="3" max="3" width="11.85546875" style="6" customWidth="1"/>
    <col min="4" max="4" width="20.7109375" style="2" customWidth="1"/>
    <col min="5" max="5" width="20.42578125" style="2" customWidth="1"/>
    <col min="6" max="6" width="29.5703125" style="1" customWidth="1"/>
    <col min="7" max="7" width="16.7109375" style="2" customWidth="1"/>
    <col min="8" max="8" width="13.7109375" style="6" customWidth="1"/>
    <col min="9" max="9" width="12.28515625" style="6" customWidth="1"/>
    <col min="10" max="10" width="24.42578125" customWidth="1"/>
    <col min="11" max="11" width="20.7109375" customWidth="1"/>
  </cols>
  <sheetData>
    <row r="1" spans="1:11" ht="12.75" customHeight="1" x14ac:dyDescent="0.25"/>
    <row r="3" spans="1:11" ht="24.6" customHeight="1" x14ac:dyDescent="0.25"/>
    <row r="4" spans="1:11" ht="33" customHeight="1" x14ac:dyDescent="0.25">
      <c r="A4" s="3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15" x14ac:dyDescent="0.25"/>
    <row r="6" spans="1:11" ht="24.6" customHeight="1" thickBot="1" x14ac:dyDescent="0.3">
      <c r="B6" s="41" t="s">
        <v>79</v>
      </c>
      <c r="C6" s="41"/>
      <c r="D6" s="41"/>
      <c r="E6" s="41"/>
      <c r="F6" s="41"/>
      <c r="G6" s="41"/>
      <c r="H6" s="41"/>
      <c r="I6" s="41"/>
      <c r="J6" s="41"/>
      <c r="K6" s="41"/>
    </row>
    <row r="7" spans="1:11" ht="48.95" customHeight="1" x14ac:dyDescent="0.25">
      <c r="A7" s="5" t="s">
        <v>0</v>
      </c>
      <c r="B7" s="16" t="s">
        <v>2</v>
      </c>
      <c r="C7" s="17" t="s">
        <v>1</v>
      </c>
      <c r="D7" s="17" t="s">
        <v>3</v>
      </c>
      <c r="E7" s="17" t="s">
        <v>5</v>
      </c>
      <c r="F7" s="17" t="s">
        <v>4</v>
      </c>
      <c r="G7" s="17" t="s">
        <v>67</v>
      </c>
      <c r="H7" s="17" t="s">
        <v>63</v>
      </c>
      <c r="I7" s="17" t="s">
        <v>62</v>
      </c>
      <c r="J7" s="17" t="s">
        <v>68</v>
      </c>
      <c r="K7" s="18" t="s">
        <v>71</v>
      </c>
    </row>
    <row r="8" spans="1:11" ht="30" customHeight="1" x14ac:dyDescent="0.25">
      <c r="A8" s="5">
        <f>IFERROR((#REF!&lt;=#REF!)*(#REF!="")*valResaltado,0)</f>
        <v>0</v>
      </c>
      <c r="B8" s="19">
        <v>1800041965</v>
      </c>
      <c r="C8" s="8">
        <v>41533</v>
      </c>
      <c r="D8" s="9" t="s">
        <v>15</v>
      </c>
      <c r="E8" s="9" t="s">
        <v>16</v>
      </c>
      <c r="F8" s="10" t="s">
        <v>17</v>
      </c>
      <c r="G8" s="11" t="s">
        <v>18</v>
      </c>
      <c r="H8" s="11">
        <v>258</v>
      </c>
      <c r="I8" s="7">
        <v>242</v>
      </c>
      <c r="J8" s="12" t="s">
        <v>16</v>
      </c>
      <c r="K8" s="20" t="s">
        <v>73</v>
      </c>
    </row>
    <row r="9" spans="1:11" ht="30" customHeight="1" x14ac:dyDescent="0.25">
      <c r="A9" s="5">
        <f>IFERROR((#REF!&lt;=#REF!)*(#REF!="")*valResaltado,0)</f>
        <v>0</v>
      </c>
      <c r="B9" s="19" t="s">
        <v>19</v>
      </c>
      <c r="C9" s="8">
        <v>40213</v>
      </c>
      <c r="D9" s="9" t="s">
        <v>20</v>
      </c>
      <c r="E9" s="9" t="s">
        <v>6</v>
      </c>
      <c r="F9" s="10" t="s">
        <v>21</v>
      </c>
      <c r="G9" s="11" t="s">
        <v>22</v>
      </c>
      <c r="H9" s="11">
        <v>3049</v>
      </c>
      <c r="I9" s="7">
        <v>134</v>
      </c>
      <c r="J9" s="12" t="s">
        <v>69</v>
      </c>
      <c r="K9" s="20" t="s">
        <v>73</v>
      </c>
    </row>
    <row r="10" spans="1:11" ht="30" customHeight="1" x14ac:dyDescent="0.25">
      <c r="A10" s="5">
        <f>IFERROR((#REF!&lt;=#REF!)*(#REF!="")*valResaltado,0)</f>
        <v>0</v>
      </c>
      <c r="B10" s="19" t="s">
        <v>23</v>
      </c>
      <c r="C10" s="8">
        <v>42187</v>
      </c>
      <c r="D10" s="9" t="s">
        <v>20</v>
      </c>
      <c r="E10" s="9" t="s">
        <v>6</v>
      </c>
      <c r="F10" s="10" t="s">
        <v>24</v>
      </c>
      <c r="G10" s="11" t="s">
        <v>25</v>
      </c>
      <c r="H10" s="11">
        <v>3823</v>
      </c>
      <c r="I10" s="7">
        <v>176</v>
      </c>
      <c r="J10" s="12" t="s">
        <v>70</v>
      </c>
      <c r="K10" s="21">
        <f>86048.05*22.04</f>
        <v>1896499.0219999999</v>
      </c>
    </row>
    <row r="11" spans="1:11" ht="30" customHeight="1" x14ac:dyDescent="0.25">
      <c r="A11" s="5">
        <f>IFERROR((#REF!&lt;=#REF!)*(#REF!="")*valResaltado,0)</f>
        <v>0</v>
      </c>
      <c r="B11" s="19" t="s">
        <v>26</v>
      </c>
      <c r="C11" s="8">
        <v>42187</v>
      </c>
      <c r="D11" s="9" t="s">
        <v>20</v>
      </c>
      <c r="E11" s="9" t="s">
        <v>6</v>
      </c>
      <c r="F11" s="10" t="s">
        <v>27</v>
      </c>
      <c r="G11" s="11" t="s">
        <v>28</v>
      </c>
      <c r="H11" s="11">
        <v>3823</v>
      </c>
      <c r="I11" s="7">
        <v>178</v>
      </c>
      <c r="J11" s="12" t="s">
        <v>70</v>
      </c>
      <c r="K11" s="21">
        <f>86048.05*15.24</f>
        <v>1311372.2820000001</v>
      </c>
    </row>
    <row r="12" spans="1:11" ht="30" customHeight="1" x14ac:dyDescent="0.25">
      <c r="A12" s="5">
        <f>IFERROR((#REF!&lt;=#REF!)*(#REF!="")*valResaltado,0)</f>
        <v>0</v>
      </c>
      <c r="B12" s="19" t="s">
        <v>29</v>
      </c>
      <c r="C12" s="8">
        <v>42187</v>
      </c>
      <c r="D12" s="9" t="s">
        <v>20</v>
      </c>
      <c r="E12" s="9" t="s">
        <v>6</v>
      </c>
      <c r="F12" s="10" t="s">
        <v>30</v>
      </c>
      <c r="G12" s="11" t="s">
        <v>31</v>
      </c>
      <c r="H12" s="11">
        <v>3823</v>
      </c>
      <c r="I12" s="7">
        <v>179</v>
      </c>
      <c r="J12" s="12" t="s">
        <v>70</v>
      </c>
      <c r="K12" s="21">
        <f>86048.05*17.56</f>
        <v>1511003.7579999999</v>
      </c>
    </row>
    <row r="13" spans="1:11" ht="30" customHeight="1" x14ac:dyDescent="0.25">
      <c r="A13" s="5">
        <f>IFERROR((#REF!&lt;=#REF!)*(#REF!="")*valResaltado,0)</f>
        <v>0</v>
      </c>
      <c r="B13" s="19" t="s">
        <v>32</v>
      </c>
      <c r="C13" s="8">
        <v>42187</v>
      </c>
      <c r="D13" s="9" t="s">
        <v>20</v>
      </c>
      <c r="E13" s="9" t="s">
        <v>6</v>
      </c>
      <c r="F13" s="10" t="s">
        <v>33</v>
      </c>
      <c r="G13" s="11" t="s">
        <v>34</v>
      </c>
      <c r="H13" s="11">
        <v>3823</v>
      </c>
      <c r="I13" s="7">
        <v>180</v>
      </c>
      <c r="J13" s="12" t="s">
        <v>70</v>
      </c>
      <c r="K13" s="21">
        <f>86048.05*20.97</f>
        <v>1804427.6084999999</v>
      </c>
    </row>
    <row r="14" spans="1:11" ht="30" customHeight="1" x14ac:dyDescent="0.25">
      <c r="A14" s="5">
        <f>IFERROR((#REF!&lt;=#REF!)*(#REF!="")*valResaltado,0)</f>
        <v>0</v>
      </c>
      <c r="B14" s="19" t="s">
        <v>35</v>
      </c>
      <c r="C14" s="8">
        <v>43783</v>
      </c>
      <c r="D14" s="9" t="s">
        <v>20</v>
      </c>
      <c r="E14" s="9" t="s">
        <v>6</v>
      </c>
      <c r="F14" s="10" t="s">
        <v>36</v>
      </c>
      <c r="G14" s="11" t="s">
        <v>37</v>
      </c>
      <c r="H14" s="11">
        <v>4256</v>
      </c>
      <c r="I14" s="7">
        <v>249</v>
      </c>
      <c r="J14" s="12" t="s">
        <v>70</v>
      </c>
      <c r="K14" s="22">
        <f>(12500000/90.26)*29.98</f>
        <v>4151894.5269222246</v>
      </c>
    </row>
    <row r="15" spans="1:11" ht="30" customHeight="1" x14ac:dyDescent="0.25">
      <c r="A15" s="5">
        <f>IFERROR((#REF!&lt;=#REF!)*(#REF!="")*valResaltado,0)</f>
        <v>0</v>
      </c>
      <c r="B15" s="19" t="s">
        <v>38</v>
      </c>
      <c r="C15" s="8">
        <v>43783</v>
      </c>
      <c r="D15" s="9" t="s">
        <v>20</v>
      </c>
      <c r="E15" s="9" t="s">
        <v>6</v>
      </c>
      <c r="F15" s="10" t="s">
        <v>39</v>
      </c>
      <c r="G15" s="11" t="s">
        <v>40</v>
      </c>
      <c r="H15" s="11">
        <v>4256</v>
      </c>
      <c r="I15" s="7">
        <v>250</v>
      </c>
      <c r="J15" s="12" t="s">
        <v>70</v>
      </c>
      <c r="K15" s="22">
        <f>(12500000/90.26)*35.63</f>
        <v>4934356.3040106362</v>
      </c>
    </row>
    <row r="16" spans="1:11" ht="30" customHeight="1" x14ac:dyDescent="0.25">
      <c r="A16" s="5">
        <f>IFERROR((#REF!&lt;=#REF!)*(#REF!="")*valResaltado,0)</f>
        <v>0</v>
      </c>
      <c r="B16" s="19" t="s">
        <v>41</v>
      </c>
      <c r="C16" s="8">
        <v>43783</v>
      </c>
      <c r="D16" s="9" t="s">
        <v>20</v>
      </c>
      <c r="E16" s="9" t="s">
        <v>6</v>
      </c>
      <c r="F16" s="10" t="s">
        <v>42</v>
      </c>
      <c r="G16" s="11" t="s">
        <v>43</v>
      </c>
      <c r="H16" s="11">
        <v>4256</v>
      </c>
      <c r="I16" s="7">
        <v>248</v>
      </c>
      <c r="J16" s="12" t="s">
        <v>70</v>
      </c>
      <c r="K16" s="22">
        <f>(12500000/90.26)*24.65</f>
        <v>3413749.1690671388</v>
      </c>
    </row>
    <row r="17" spans="1:11" ht="30" customHeight="1" x14ac:dyDescent="0.25">
      <c r="A17" s="5">
        <f>IFERROR((#REF!&lt;=#REF!)*(#REF!="")*valResaltado,0)</f>
        <v>0</v>
      </c>
      <c r="B17" s="19" t="s">
        <v>44</v>
      </c>
      <c r="C17" s="8">
        <v>42569</v>
      </c>
      <c r="D17" s="9" t="s">
        <v>20</v>
      </c>
      <c r="E17" s="9" t="s">
        <v>6</v>
      </c>
      <c r="F17" s="10" t="s">
        <v>45</v>
      </c>
      <c r="G17" s="11" t="s">
        <v>46</v>
      </c>
      <c r="H17" s="11">
        <v>3937</v>
      </c>
      <c r="I17" s="7" t="s">
        <v>64</v>
      </c>
      <c r="J17" s="12" t="s">
        <v>70</v>
      </c>
      <c r="K17" s="21">
        <v>986830.03</v>
      </c>
    </row>
    <row r="18" spans="1:11" ht="30" customHeight="1" x14ac:dyDescent="0.25">
      <c r="A18" s="15">
        <f>IFERROR((#REF!&lt;=#REF!)*(#REF!="")*valResaltado,0)</f>
        <v>0</v>
      </c>
      <c r="B18" s="23">
        <v>100270003</v>
      </c>
      <c r="C18" s="8">
        <v>43626</v>
      </c>
      <c r="D18" s="9" t="s">
        <v>20</v>
      </c>
      <c r="E18" s="9" t="s">
        <v>6</v>
      </c>
      <c r="F18" s="10" t="s">
        <v>74</v>
      </c>
      <c r="G18" s="13" t="s">
        <v>75</v>
      </c>
      <c r="H18" s="13">
        <v>4208</v>
      </c>
      <c r="I18" s="13">
        <v>181</v>
      </c>
      <c r="J18" s="12" t="s">
        <v>70</v>
      </c>
      <c r="K18" s="21">
        <v>4154825.6</v>
      </c>
    </row>
    <row r="19" spans="1:11" ht="30" customHeight="1" x14ac:dyDescent="0.25">
      <c r="A19" s="5">
        <f>IFERROR((#REF!&lt;=#REF!)*(#REF!="")*valResaltado,0)</f>
        <v>0</v>
      </c>
      <c r="B19" s="19" t="s">
        <v>47</v>
      </c>
      <c r="C19" s="8">
        <v>42187</v>
      </c>
      <c r="D19" s="9" t="s">
        <v>72</v>
      </c>
      <c r="E19" s="9" t="s">
        <v>6</v>
      </c>
      <c r="F19" s="10" t="s">
        <v>7</v>
      </c>
      <c r="G19" s="13" t="s">
        <v>55</v>
      </c>
      <c r="H19" s="13">
        <v>4208</v>
      </c>
      <c r="I19" s="7" t="s">
        <v>65</v>
      </c>
      <c r="J19" s="14" t="s">
        <v>70</v>
      </c>
      <c r="K19" s="21">
        <f>86048.05*15.95</f>
        <v>1372466.3975</v>
      </c>
    </row>
    <row r="20" spans="1:11" ht="30" customHeight="1" x14ac:dyDescent="0.25">
      <c r="A20" s="5">
        <f>IFERROR((#REF!&lt;=#REF!)*(#REF!="")*valResaltado,0)</f>
        <v>0</v>
      </c>
      <c r="B20" s="19" t="s">
        <v>48</v>
      </c>
      <c r="C20" s="8">
        <v>42187</v>
      </c>
      <c r="D20" s="9" t="s">
        <v>72</v>
      </c>
      <c r="E20" s="9" t="s">
        <v>6</v>
      </c>
      <c r="F20" s="10" t="s">
        <v>9</v>
      </c>
      <c r="G20" s="13" t="s">
        <v>76</v>
      </c>
      <c r="H20" s="13">
        <v>3823</v>
      </c>
      <c r="I20" s="13">
        <v>181</v>
      </c>
      <c r="J20" s="14" t="s">
        <v>70</v>
      </c>
      <c r="K20" s="21">
        <f>86048.05*21.6</f>
        <v>1858637.8800000001</v>
      </c>
    </row>
    <row r="21" spans="1:11" ht="30" customHeight="1" x14ac:dyDescent="0.25">
      <c r="A21" s="5">
        <f>IFERROR((#REF!&lt;=#REF!)*(#REF!="")*valResaltado,0)</f>
        <v>0</v>
      </c>
      <c r="B21" s="19" t="s">
        <v>49</v>
      </c>
      <c r="C21" s="8">
        <v>43626</v>
      </c>
      <c r="D21" s="9" t="s">
        <v>72</v>
      </c>
      <c r="E21" s="9" t="s">
        <v>6</v>
      </c>
      <c r="F21" s="10" t="s">
        <v>8</v>
      </c>
      <c r="G21" s="13" t="s">
        <v>56</v>
      </c>
      <c r="H21" s="13">
        <v>3823</v>
      </c>
      <c r="I21" s="13">
        <v>182</v>
      </c>
      <c r="J21" s="14" t="s">
        <v>70</v>
      </c>
      <c r="K21" s="21">
        <f>86048.05*78.66</f>
        <v>6768539.6129999999</v>
      </c>
    </row>
    <row r="22" spans="1:11" ht="30" customHeight="1" x14ac:dyDescent="0.25">
      <c r="A22" s="5">
        <f>IFERROR((#REF!&lt;=#REF!)*(#REF!="")*valResaltado,0)</f>
        <v>0</v>
      </c>
      <c r="B22" s="19" t="s">
        <v>50</v>
      </c>
      <c r="C22" s="8">
        <v>42187</v>
      </c>
      <c r="D22" s="9" t="s">
        <v>72</v>
      </c>
      <c r="E22" s="9" t="s">
        <v>6</v>
      </c>
      <c r="F22" s="10" t="s">
        <v>10</v>
      </c>
      <c r="G22" s="13" t="s">
        <v>57</v>
      </c>
      <c r="H22" s="13">
        <v>4208</v>
      </c>
      <c r="I22" s="7" t="s">
        <v>66</v>
      </c>
      <c r="J22" s="14" t="s">
        <v>70</v>
      </c>
      <c r="K22" s="21">
        <f>86048.05*21.05</f>
        <v>1811311.4525000001</v>
      </c>
    </row>
    <row r="23" spans="1:11" ht="30" customHeight="1" x14ac:dyDescent="0.25">
      <c r="A23" s="5">
        <f>IFERROR((#REF!&lt;=#REF!)*(#REF!="")*valResaltado,0)</f>
        <v>0</v>
      </c>
      <c r="B23" s="19" t="s">
        <v>51</v>
      </c>
      <c r="C23" s="8">
        <v>42187</v>
      </c>
      <c r="D23" s="9" t="s">
        <v>72</v>
      </c>
      <c r="E23" s="9" t="s">
        <v>6</v>
      </c>
      <c r="F23" s="10" t="s">
        <v>11</v>
      </c>
      <c r="G23" s="13" t="s">
        <v>58</v>
      </c>
      <c r="H23" s="13">
        <v>3823</v>
      </c>
      <c r="I23" s="13">
        <v>184</v>
      </c>
      <c r="J23" s="14" t="s">
        <v>70</v>
      </c>
      <c r="K23" s="21">
        <f>86048.05*21.01</f>
        <v>1807869.5305000001</v>
      </c>
    </row>
    <row r="24" spans="1:11" ht="30" customHeight="1" x14ac:dyDescent="0.25">
      <c r="A24" s="5">
        <f>IFERROR((#REF!&lt;=#REF!)*(#REF!="")*valResaltado,0)</f>
        <v>0</v>
      </c>
      <c r="B24" s="19" t="s">
        <v>52</v>
      </c>
      <c r="C24" s="8">
        <v>44014</v>
      </c>
      <c r="D24" s="9" t="s">
        <v>72</v>
      </c>
      <c r="E24" s="9" t="s">
        <v>6</v>
      </c>
      <c r="F24" s="10" t="s">
        <v>12</v>
      </c>
      <c r="G24" s="11" t="s">
        <v>59</v>
      </c>
      <c r="H24" s="11">
        <v>3823</v>
      </c>
      <c r="I24" s="11">
        <v>185</v>
      </c>
      <c r="J24" s="12" t="s">
        <v>70</v>
      </c>
      <c r="K24" s="21">
        <f>86048.05*17.99</f>
        <v>1548004.4194999998</v>
      </c>
    </row>
    <row r="25" spans="1:11" ht="30" customHeight="1" x14ac:dyDescent="0.25">
      <c r="A25" s="5">
        <f>IFERROR((#REF!&lt;=#REF!)*(#REF!="")*valResaltado,0)</f>
        <v>0</v>
      </c>
      <c r="B25" s="19" t="s">
        <v>53</v>
      </c>
      <c r="C25" s="8">
        <v>42187</v>
      </c>
      <c r="D25" s="9" t="s">
        <v>72</v>
      </c>
      <c r="E25" s="9" t="s">
        <v>6</v>
      </c>
      <c r="F25" s="10" t="s">
        <v>13</v>
      </c>
      <c r="G25" s="11" t="s">
        <v>60</v>
      </c>
      <c r="H25" s="11">
        <v>3823</v>
      </c>
      <c r="I25" s="11">
        <v>186</v>
      </c>
      <c r="J25" s="12" t="s">
        <v>70</v>
      </c>
      <c r="K25" s="21">
        <f>86048.05*25.84</f>
        <v>2223481.6120000002</v>
      </c>
    </row>
    <row r="26" spans="1:11" ht="30" customHeight="1" x14ac:dyDescent="0.25">
      <c r="A26" s="5">
        <f>IFERROR((#REF!&lt;=#REF!)*(#REF!="")*valResaltado,0)</f>
        <v>0</v>
      </c>
      <c r="B26" s="30" t="s">
        <v>54</v>
      </c>
      <c r="C26" s="28">
        <v>43783</v>
      </c>
      <c r="D26" s="31" t="s">
        <v>72</v>
      </c>
      <c r="E26" s="31" t="s">
        <v>6</v>
      </c>
      <c r="F26" s="32" t="s">
        <v>14</v>
      </c>
      <c r="G26" s="24" t="s">
        <v>61</v>
      </c>
      <c r="H26" s="24">
        <v>3823</v>
      </c>
      <c r="I26" s="24">
        <v>187</v>
      </c>
      <c r="J26" s="25" t="s">
        <v>70</v>
      </c>
      <c r="K26" s="33">
        <v>49265712.75</v>
      </c>
    </row>
    <row r="27" spans="1:11" s="29" customFormat="1" ht="19.5" customHeight="1" x14ac:dyDescent="0.25">
      <c r="A27" s="26">
        <f>IFERROR((#REF!&lt;=#REF!)*(#REF!="")*valResaltado,0)</f>
        <v>0</v>
      </c>
      <c r="B27" s="34" t="s">
        <v>78</v>
      </c>
      <c r="C27" s="35"/>
      <c r="D27" s="36"/>
      <c r="E27" s="36"/>
      <c r="F27" s="37"/>
      <c r="G27" s="27"/>
      <c r="H27" s="27"/>
      <c r="I27" s="27"/>
      <c r="J27" s="38"/>
      <c r="K27" s="39"/>
    </row>
    <row r="28" spans="1:11" s="29" customFormat="1" ht="12.75" customHeight="1" x14ac:dyDescent="0.25">
      <c r="A28" s="26">
        <f>IFERROR((#REF!&lt;=#REF!)*(#REF!="")*valResaltado,0)</f>
        <v>0</v>
      </c>
      <c r="B28" s="34" t="s">
        <v>77</v>
      </c>
      <c r="C28" s="35"/>
      <c r="D28" s="36"/>
      <c r="E28" s="36"/>
      <c r="F28" s="37"/>
      <c r="G28" s="27"/>
      <c r="H28" s="27"/>
      <c r="I28" s="27"/>
      <c r="J28" s="38"/>
      <c r="K28" s="39"/>
    </row>
    <row r="31" spans="1:11" ht="30" customHeight="1" x14ac:dyDescent="0.25">
      <c r="K31" s="29"/>
    </row>
  </sheetData>
  <mergeCells count="2">
    <mergeCell ref="B4:K4"/>
    <mergeCell ref="B6:K6"/>
  </mergeCells>
  <phoneticPr fontId="9" type="noConversion"/>
  <conditionalFormatting sqref="B8:F28">
    <cfRule type="expression" dxfId="5" priority="5">
      <formula>$A8=1</formula>
    </cfRule>
    <cfRule type="expression" dxfId="4" priority="6">
      <formula>#REF!="sí"</formula>
    </cfRule>
  </conditionalFormatting>
  <conditionalFormatting sqref="I8:I19">
    <cfRule type="expression" dxfId="3" priority="1">
      <formula>$A8=1</formula>
    </cfRule>
    <cfRule type="expression" dxfId="2" priority="2">
      <formula>#REF!="sí"</formula>
    </cfRule>
  </conditionalFormatting>
  <conditionalFormatting sqref="I22">
    <cfRule type="expression" dxfId="1" priority="10">
      <formula>$A22=1</formula>
    </cfRule>
    <cfRule type="expression" dxfId="0" priority="11">
      <formula>#REF!="sí"</formula>
    </cfRule>
  </conditionalFormatting>
  <dataValidations count="5">
    <dataValidation allowBlank="1" showInputMessage="1" showErrorMessage="1" prompt="Especifique &quot;sí&quot; si el artículo se ha suspendido. Cuando se escribe &quot;sí&quot;, se resalta la fila correspondiente en color gris claro y el estilo de la fuente cambia a tachado." sqref="E7" xr:uid="{8F84986E-7367-4D3F-AF4B-989130B2F9D1}"/>
    <dataValidation allowBlank="1" showInputMessage="1" showErrorMessage="1" prompt="Especifique en esta columna una descripción del artículo." sqref="F7 D7" xr:uid="{C2F907E4-B171-40D1-9C51-A608A69847BF}"/>
    <dataValidation allowBlank="1" showInputMessage="1" showErrorMessage="1" prompt="Especifique en esta columna el nombre del artículo." sqref="C7" xr:uid="{C22E8BE3-524F-481D-A8AA-664B01121451}"/>
    <dataValidation allowBlank="1" showInputMessage="1" showErrorMessage="1" prompt="Especifique en esta columna el identificador de inventario del artículo." sqref="B7" xr:uid="{B7B73F4F-4A84-4E66-8B56-0117B4C61C2C}"/>
    <dataValidation allowBlank="1" showInputMessage="1" showErrorMessage="1" prompt="Un icono de marca en esta columna indica los artículos de la lista de inventario que están listos para volver a pedirse. Los iconos de marca solo aparecen cuando se selecciona Sí en la celda H1 y el artículo cumple los criterios para volver a pedirse." sqref="A7:A16" xr:uid="{B04BF38B-02A9-4D00-8B36-09C409CD52BB}"/>
  </dataValidations>
  <printOptions horizontalCentered="1"/>
  <pageMargins left="0.7" right="0.7" top="0.75" bottom="0.75" header="0.3" footer="0.3"/>
  <pageSetup paperSize="5" scale="81" fitToHeight="0" orientation="landscape" r:id="rId1"/>
  <headerFooter differentFirst="1">
    <oddFooter>&amp;CPage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91E54266-8AB3-48A6-8ED6-858DB0C7C27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A8:A18</xm:sqref>
        </x14:conditionalFormatting>
        <x14:conditionalFormatting xmlns:xm="http://schemas.microsoft.com/office/excel/2006/main">
          <x14:cfRule type="iconSet" priority="21" id="{D45BA07B-A579-4F7F-95B3-FE46279FEBD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A19:A26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3F627C4DF3D446B91D2FFEE28704CF" ma:contentTypeVersion="16" ma:contentTypeDescription="Crear nuevo documento." ma:contentTypeScope="" ma:versionID="ed0210593c2ca21a9b4cff01d35abaca">
  <xsd:schema xmlns:xsd="http://www.w3.org/2001/XMLSchema" xmlns:xs="http://www.w3.org/2001/XMLSchema" xmlns:p="http://schemas.microsoft.com/office/2006/metadata/properties" xmlns:ns3="56bc739b-07b7-4f7e-805c-a384c440cb65" xmlns:ns4="6dca1621-2f68-4052-acb1-08da816bc3ee" targetNamespace="http://schemas.microsoft.com/office/2006/metadata/properties" ma:root="true" ma:fieldsID="9fd27abb99cab6481ab17586306d76ea" ns3:_="" ns4:_="">
    <xsd:import namespace="56bc739b-07b7-4f7e-805c-a384c440cb65"/>
    <xsd:import namespace="6dca1621-2f68-4052-acb1-08da816bc3e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c739b-07b7-4f7e-805c-a384c440cb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1621-2f68-4052-acb1-08da816bc3e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bc739b-07b7-4f7e-805c-a384c440cb6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9B02B2-E55A-44FB-9AE2-8B9D785720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bc739b-07b7-4f7e-805c-a384c440cb65"/>
    <ds:schemaRef ds:uri="6dca1621-2f68-4052-acb1-08da816bc3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3C60BC-80C8-4707-81E3-EA9C3FCB07EC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56bc739b-07b7-4f7e-805c-a384c440cb65"/>
    <ds:schemaRef ds:uri="6dca1621-2f68-4052-acb1-08da816bc3e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9DB08AD-1797-4CC2-9D72-CB7F5EF9B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Inmuebles DIGECOG</vt:lpstr>
      <vt:lpstr>'Inmuebles DIGECOG'!Área_de_impresión</vt:lpstr>
      <vt:lpstr>'Inmuebles DIGECOG'!TítuloDeColumna1</vt:lpstr>
      <vt:lpstr>'Inmuebles DIGECOG'!Títulos_a_imprimir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Estefany Manuela Jimenez</dc:creator>
  <cp:lastModifiedBy>Augusto Francelin Feliz Medrano</cp:lastModifiedBy>
  <cp:lastPrinted>2025-12-19T11:19:45Z</cp:lastPrinted>
  <dcterms:created xsi:type="dcterms:W3CDTF">2016-08-01T23:26:40Z</dcterms:created>
  <dcterms:modified xsi:type="dcterms:W3CDTF">2025-12-22T18:36:15Z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0x010100973F627C4DF3D446B91D2FFEE28704CF</vt:lpwstr>
  </property>
</Properties>
</file>